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vs\Documents\WPF\"/>
    </mc:Choice>
  </mc:AlternateContent>
  <bookViews>
    <workbookView xWindow="0" yWindow="0" windowWidth="28800" windowHeight="12135" firstSheet="1" activeTab="1"/>
  </bookViews>
  <sheets>
    <sheet name="WPF-А ТЯГА безэк." sheetId="26" r:id="rId1"/>
    <sheet name="WPF PRO Жим в 1-сл. эк." sheetId="14" r:id="rId2"/>
    <sheet name="WPF PRO Жим безэк." sheetId="13" r:id="rId3"/>
    <sheet name="АМ НЖ 1 вес" sheetId="29" r:id="rId4"/>
    <sheet name="WPF AM ПЛ в 1-сл. эк." sheetId="12" r:id="rId5"/>
    <sheet name="WPF AM ПЛ классик." sheetId="10" r:id="rId6"/>
    <sheet name="WPF AM Жим безэк." sheetId="17" r:id="rId7"/>
  </sheets>
  <definedNames>
    <definedName name="_FilterDatabase" localSheetId="0" hidden="1">'WPF-А ТЯГА безэк.'!$A$1:$K$3</definedName>
    <definedName name="_FilterDatabase" localSheetId="3" hidden="1">'АМ НЖ 1 вес'!$A$1:$I$3</definedName>
  </definedNames>
  <calcPr calcId="152511"/>
</workbook>
</file>

<file path=xl/calcChain.xml><?xml version="1.0" encoding="utf-8"?>
<calcChain xmlns="http://schemas.openxmlformats.org/spreadsheetml/2006/main">
  <c r="L6" i="13" l="1"/>
  <c r="J9" i="29" l="1"/>
  <c r="D9" i="29"/>
  <c r="J6" i="29"/>
  <c r="D6" i="29"/>
  <c r="D7" i="26"/>
  <c r="L7" i="26"/>
  <c r="L10" i="17"/>
  <c r="D10" i="17"/>
  <c r="L7" i="17"/>
  <c r="D7" i="17"/>
  <c r="L7" i="14"/>
  <c r="D7" i="14"/>
  <c r="L14" i="13"/>
  <c r="D14" i="13"/>
  <c r="L13" i="13"/>
  <c r="K13" i="13"/>
  <c r="D13" i="13"/>
  <c r="L11" i="13"/>
  <c r="D11" i="13"/>
  <c r="L10" i="13"/>
  <c r="D10" i="13"/>
  <c r="L7" i="13"/>
  <c r="D7" i="13"/>
  <c r="T6" i="12"/>
  <c r="D6" i="12"/>
  <c r="T10" i="10"/>
  <c r="D10" i="10"/>
  <c r="T6" i="10"/>
  <c r="D6" i="10"/>
</calcChain>
</file>

<file path=xl/sharedStrings.xml><?xml version="1.0" encoding="utf-8"?>
<sst xmlns="http://schemas.openxmlformats.org/spreadsheetml/2006/main" count="290" uniqueCount="135">
  <si>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</si>
  <si>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</si>
  <si>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</si>
  <si>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</si>
  <si>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</si>
  <si>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</si>
  <si>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</si>
  <si>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</si>
  <si>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</si>
  <si>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Wilks</t>
  </si>
  <si>
    <t>Приседание</t>
  </si>
  <si>
    <t>Жим лёжа</t>
  </si>
  <si>
    <t>Становая тяга</t>
  </si>
  <si>
    <t>ВЕСОВАЯ КАТЕГОРИЯ   75</t>
  </si>
  <si>
    <t xml:space="preserve">Лично </t>
  </si>
  <si>
    <t>82,5</t>
  </si>
  <si>
    <t>87,5</t>
  </si>
  <si>
    <t>172,5</t>
  </si>
  <si>
    <t>112,5</t>
  </si>
  <si>
    <t>ВЕСОВАЯ КАТЕГОРИЯ   90</t>
  </si>
  <si>
    <t>ВЕСОВАЯ КАТЕГОРИЯ   100</t>
  </si>
  <si>
    <t>182,5</t>
  </si>
  <si>
    <t>192,5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</si>
  <si>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</si>
  <si>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</si>
  <si>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</si>
  <si>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</si>
  <si>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</si>
  <si>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>100</t>
  </si>
  <si>
    <t>125</t>
  </si>
  <si>
    <t>ВЕСОВАЯ КАТЕГОРИЯ   67.5</t>
  </si>
  <si>
    <t xml:space="preserve">Самост </t>
  </si>
  <si>
    <t xml:space="preserve"> </t>
  </si>
  <si>
    <t>ВЕСОВАЯ КАТЕГОРИЯ   110</t>
  </si>
  <si>
    <t>110</t>
  </si>
  <si>
    <t>90,0</t>
  </si>
  <si>
    <t>72,5</t>
  </si>
  <si>
    <t>32,5</t>
  </si>
  <si>
    <t>107,5</t>
  </si>
  <si>
    <t>247,5</t>
  </si>
  <si>
    <t>467,5</t>
  </si>
  <si>
    <t>Открытая (29.10.1989)/29</t>
  </si>
  <si>
    <t>Результат</t>
  </si>
  <si>
    <t>Юниоры 20 - 23 (22.05.1999)/20</t>
  </si>
  <si>
    <t>Открытая (20.06.1980)/39</t>
  </si>
  <si>
    <t>Gloss</t>
  </si>
  <si>
    <t>Народный жим</t>
  </si>
  <si>
    <t>Тоннаж</t>
  </si>
  <si>
    <t>Вес</t>
  </si>
  <si>
    <t>Повторы</t>
  </si>
  <si>
    <t>Открытая (08.01.1973)/46</t>
  </si>
  <si>
    <t>1. Ступин Сергей</t>
  </si>
  <si>
    <t>105</t>
  </si>
  <si>
    <t>Энгельс</t>
  </si>
  <si>
    <t>240</t>
  </si>
  <si>
    <t>245</t>
  </si>
  <si>
    <t>Открытый Мастерский турнир WPF "МАЕВКА 2019" 
WPF-А Становая тяга Безэкипировочная
Саратов, май 2019г.</t>
  </si>
  <si>
    <t>Открытый Мастерский турнир WPF "МАЕВКА 2019" 
WPF PRO Жим лежа в Однослойной экипировке
Саратов, май 2019 г.</t>
  </si>
  <si>
    <t>1. Рахманов Вячеслав</t>
  </si>
  <si>
    <t>Открытая (09.09.1968)/50</t>
  </si>
  <si>
    <t>109,1</t>
  </si>
  <si>
    <t>Саратов</t>
  </si>
  <si>
    <t>250</t>
  </si>
  <si>
    <t>260</t>
  </si>
  <si>
    <t>Открытый Мастерский Турнир WPF "МАЕВКА 2019"
WPF PRO Жим лежа Безэкипировочный
Саратов, май 2019 г.</t>
  </si>
  <si>
    <t>1. Авдеенко Марьяна</t>
  </si>
  <si>
    <t>Юноши 15-19 (01.01.2004)/15</t>
  </si>
  <si>
    <t>ВЕСОВАЯ КАТЕГОРИЯ   67,5</t>
  </si>
  <si>
    <t>64</t>
  </si>
  <si>
    <t>0,9266</t>
  </si>
  <si>
    <t>Атлет</t>
  </si>
  <si>
    <t>30</t>
  </si>
  <si>
    <t>40</t>
  </si>
  <si>
    <t>50</t>
  </si>
  <si>
    <t>Рахманов В.А.</t>
  </si>
  <si>
    <t>2. Куликова Светлана</t>
  </si>
  <si>
    <t>Юноши 13-15 (01.10.2006)/13</t>
  </si>
  <si>
    <t>62</t>
  </si>
  <si>
    <t>35</t>
  </si>
  <si>
    <t>1.Васюхно Никита</t>
  </si>
  <si>
    <t>Юноши 15-19 (26.12.2001)/17</t>
  </si>
  <si>
    <t>69</t>
  </si>
  <si>
    <t>85</t>
  </si>
  <si>
    <t>95</t>
  </si>
  <si>
    <t>2. Поляков Антон</t>
  </si>
  <si>
    <t>Юноши 15-19 (23.04.2001)/17</t>
  </si>
  <si>
    <t>73</t>
  </si>
  <si>
    <t>80</t>
  </si>
  <si>
    <t>1. Коробочкин Вячеслав</t>
  </si>
  <si>
    <t>Юноши 15-19 (08.02.2003)/16</t>
  </si>
  <si>
    <t>Ветераны 40 - 44 (21.03.1976)/44</t>
  </si>
  <si>
    <t>2. Дроздов Станислав</t>
  </si>
  <si>
    <t>89,0</t>
  </si>
  <si>
    <t>88,0</t>
  </si>
  <si>
    <t>130</t>
  </si>
  <si>
    <t>135</t>
  </si>
  <si>
    <t>89</t>
  </si>
  <si>
    <t>230</t>
  </si>
  <si>
    <t>0</t>
  </si>
  <si>
    <t>Открытый Мастерский Турнир WPF "Маевка 2019"
Народный жим (1 вес)
Саратов, май 2019 г.</t>
  </si>
  <si>
    <t>1. Шишков Олег</t>
  </si>
  <si>
    <t>ветераны (14.05.1965)/53</t>
  </si>
  <si>
    <t>72,4</t>
  </si>
  <si>
    <t>Импульс</t>
  </si>
  <si>
    <t>2030</t>
  </si>
  <si>
    <t>2835</t>
  </si>
  <si>
    <t>Открытый Мастерский Турнир WPF "МАЕВКА 2019"
WPF AM Пауэрлифтинг в Однослойной экипировке
Саратов, май 2019 г.</t>
  </si>
  <si>
    <t>1. Галкин Дмитрий</t>
  </si>
  <si>
    <t>190</t>
  </si>
  <si>
    <t>195</t>
  </si>
  <si>
    <t>200</t>
  </si>
  <si>
    <t>155</t>
  </si>
  <si>
    <t>160</t>
  </si>
  <si>
    <t>255</t>
  </si>
  <si>
    <t>675</t>
  </si>
  <si>
    <t>Открытый Мастерский Турнир WPF "МАЕВКА 2019"
WPF  Пауэрлифтинг Классический
Саратов, май 2019 г.</t>
  </si>
  <si>
    <t>1. Курбако Александр</t>
  </si>
  <si>
    <t>Юниор 20 - 23 (24.08.1997)/21</t>
  </si>
  <si>
    <t>67</t>
  </si>
  <si>
    <t>165</t>
  </si>
  <si>
    <t>395</t>
  </si>
  <si>
    <t>1. Шацкий Никита</t>
  </si>
  <si>
    <t>Открытая (17.11.1997)/21</t>
  </si>
  <si>
    <t>93</t>
  </si>
  <si>
    <t>150</t>
  </si>
  <si>
    <t>170</t>
  </si>
  <si>
    <t>175</t>
  </si>
  <si>
    <t>185</t>
  </si>
  <si>
    <t xml:space="preserve">1. Шавель Артем </t>
  </si>
  <si>
    <t>96</t>
  </si>
  <si>
    <t>180</t>
  </si>
  <si>
    <t>Рахманов В.А,</t>
  </si>
  <si>
    <t>Открытая (24.05.1984)/34</t>
  </si>
  <si>
    <t>109,5</t>
  </si>
  <si>
    <t>Открытый Мастерский Турнир WPF "МАЕВКА 2019"
WPF AM Жим лежа Безэкипировочный
Саратов, май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</si>
</sst>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49" fontId="0" fillId="0" borderId="18" xfId="0" applyNumberFormat="1" applyFont="1" applyFill="1" applyBorder="1" applyAlignment="1">
      <alignment horizontal="center"/>
    </xf>
    <xf numFmtId="49" fontId="0" fillId="0" borderId="17" xfId="0" applyNumberFormat="1" applyFont="1" applyFill="1" applyBorder="1" applyAlignment="1">
      <alignment horizontal="left"/>
    </xf>
    <xf numFmtId="49" fontId="0" fillId="0" borderId="18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49" fontId="5" fillId="0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A27" sqref="A27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6.140625" style="4" customWidth="1"/>
    <col min="4" max="4" width="8.42578125" style="4" bestFit="1" customWidth="1"/>
    <col min="5" max="5" width="22.7109375" style="4" bestFit="1" customWidth="1"/>
    <col min="6" max="6" width="46" style="4" bestFit="1" customWidth="1"/>
    <col min="7" max="10" width="5.5703125" style="3" bestFit="1" customWidth="1"/>
    <col min="11" max="11" width="11.28515625" style="4" bestFit="1" customWidth="1"/>
    <col min="12" max="12" width="8.5703125" style="3" bestFit="1" customWidth="1"/>
    <col min="13" max="13" width="29" style="4" bestFit="1" customWidth="1"/>
    <col min="14" max="16384" width="9.140625" style="3"/>
  </cols>
  <sheetData>
    <row r="1" spans="1:13" s="2" customFormat="1" ht="29.1" customHeight="1" x14ac:dyDescent="0.2">
      <c r="A1" s="24" t="s">
        <v>56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s="2" customFormat="1" ht="62.1" customHeight="1" thickBo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" customFormat="1" ht="12.75" customHeight="1" x14ac:dyDescent="0.2">
      <c r="A3" s="31" t="s">
        <v>0</v>
      </c>
      <c r="B3" s="33" t="s">
        <v>6</v>
      </c>
      <c r="C3" s="33" t="s">
        <v>7</v>
      </c>
      <c r="D3" s="30" t="s">
        <v>9</v>
      </c>
      <c r="E3" s="30" t="s">
        <v>4</v>
      </c>
      <c r="F3" s="30" t="s">
        <v>8</v>
      </c>
      <c r="G3" s="30" t="s">
        <v>12</v>
      </c>
      <c r="H3" s="30"/>
      <c r="I3" s="30"/>
      <c r="J3" s="30"/>
      <c r="K3" s="30" t="s">
        <v>42</v>
      </c>
      <c r="L3" s="30" t="s">
        <v>3</v>
      </c>
      <c r="M3" s="35" t="s">
        <v>2</v>
      </c>
    </row>
    <row r="4" spans="1:13" s="1" customFormat="1" ht="21" customHeight="1" thickBot="1" x14ac:dyDescent="0.25">
      <c r="A4" s="32"/>
      <c r="B4" s="34"/>
      <c r="C4" s="34"/>
      <c r="D4" s="34"/>
      <c r="E4" s="34"/>
      <c r="F4" s="34"/>
      <c r="G4" s="5">
        <v>1</v>
      </c>
      <c r="H4" s="5">
        <v>2</v>
      </c>
      <c r="I4" s="5">
        <v>3</v>
      </c>
      <c r="J4" s="5" t="s">
        <v>5</v>
      </c>
      <c r="K4" s="34"/>
      <c r="L4" s="34"/>
      <c r="M4" s="36"/>
    </row>
    <row r="5" spans="1:13" x14ac:dyDescent="0.2">
      <c r="A5" s="9"/>
      <c r="B5" s="9"/>
      <c r="C5" s="9"/>
      <c r="D5" s="9"/>
      <c r="E5" s="9"/>
      <c r="F5" s="9"/>
      <c r="G5" s="10"/>
      <c r="H5" s="11"/>
      <c r="I5" s="11"/>
      <c r="J5" s="11"/>
      <c r="K5" s="9"/>
      <c r="L5" s="10"/>
      <c r="M5" s="9"/>
    </row>
    <row r="6" spans="1:13" ht="15" x14ac:dyDescent="0.2">
      <c r="A6" s="37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3" s="21" customFormat="1" x14ac:dyDescent="0.2">
      <c r="A7" s="6" t="s">
        <v>51</v>
      </c>
      <c r="B7" s="6" t="s">
        <v>44</v>
      </c>
      <c r="C7" s="6" t="s">
        <v>52</v>
      </c>
      <c r="D7" s="6" t="str">
        <f>"0,6069"</f>
        <v>0,6069</v>
      </c>
      <c r="E7" s="6" t="s">
        <v>14</v>
      </c>
      <c r="F7" s="6" t="s">
        <v>53</v>
      </c>
      <c r="G7" s="7" t="s">
        <v>54</v>
      </c>
      <c r="H7" s="8" t="s">
        <v>55</v>
      </c>
      <c r="I7" s="8" t="s">
        <v>39</v>
      </c>
      <c r="J7" s="8"/>
      <c r="K7" s="6" t="s">
        <v>54</v>
      </c>
      <c r="L7" s="7" t="str">
        <f>"218,4840"</f>
        <v>218,4840</v>
      </c>
      <c r="M7" s="6" t="s">
        <v>31</v>
      </c>
    </row>
    <row r="9" spans="1:13" ht="15" x14ac:dyDescent="0.2">
      <c r="E9" s="16" t="s">
        <v>23</v>
      </c>
    </row>
    <row r="10" spans="1:13" ht="15" x14ac:dyDescent="0.2">
      <c r="E10" s="16" t="s">
        <v>24</v>
      </c>
    </row>
    <row r="11" spans="1:13" ht="15" x14ac:dyDescent="0.2">
      <c r="E11" s="16" t="s">
        <v>25</v>
      </c>
    </row>
    <row r="12" spans="1:13" ht="15" x14ac:dyDescent="0.2">
      <c r="E12" s="16" t="s">
        <v>26</v>
      </c>
    </row>
    <row r="13" spans="1:13" ht="15" x14ac:dyDescent="0.2">
      <c r="E13" s="16" t="s">
        <v>26</v>
      </c>
    </row>
    <row r="14" spans="1:13" ht="15" x14ac:dyDescent="0.2">
      <c r="E14" s="16" t="s">
        <v>27</v>
      </c>
    </row>
  </sheetData>
  <mergeCells count="12">
    <mergeCell ref="A6:L6"/>
    <mergeCell ref="E3:E4"/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B19" sqref="B19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140625" style="4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11.28515625" style="4" bestFit="1" customWidth="1"/>
    <col min="12" max="12" width="8.5703125" style="3" bestFit="1" customWidth="1"/>
    <col min="13" max="13" width="12.28515625" style="4" bestFit="1" customWidth="1"/>
    <col min="14" max="16384" width="9.140625" style="3"/>
  </cols>
  <sheetData>
    <row r="1" spans="1:13" s="2" customFormat="1" ht="29.1" customHeight="1" x14ac:dyDescent="0.2">
      <c r="A1" s="24" t="s">
        <v>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s="2" customFormat="1" ht="62.1" customHeight="1" thickBo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" customFormat="1" ht="12.75" customHeight="1" x14ac:dyDescent="0.2">
      <c r="A3" s="31" t="s">
        <v>0</v>
      </c>
      <c r="B3" s="33" t="s">
        <v>6</v>
      </c>
      <c r="C3" s="33" t="s">
        <v>7</v>
      </c>
      <c r="D3" s="30" t="s">
        <v>9</v>
      </c>
      <c r="E3" s="30" t="s">
        <v>4</v>
      </c>
      <c r="F3" s="30" t="s">
        <v>8</v>
      </c>
      <c r="G3" s="30" t="s">
        <v>11</v>
      </c>
      <c r="H3" s="30"/>
      <c r="I3" s="30"/>
      <c r="J3" s="30"/>
      <c r="K3" s="30" t="s">
        <v>42</v>
      </c>
      <c r="L3" s="30" t="s">
        <v>3</v>
      </c>
      <c r="M3" s="35" t="s">
        <v>2</v>
      </c>
    </row>
    <row r="4" spans="1:13" s="1" customFormat="1" ht="21" customHeight="1" thickBot="1" x14ac:dyDescent="0.25">
      <c r="A4" s="32"/>
      <c r="B4" s="34"/>
      <c r="C4" s="34"/>
      <c r="D4" s="34"/>
      <c r="E4" s="34"/>
      <c r="F4" s="34"/>
      <c r="G4" s="5">
        <v>1</v>
      </c>
      <c r="H4" s="5">
        <v>2</v>
      </c>
      <c r="I4" s="5">
        <v>3</v>
      </c>
      <c r="J4" s="5" t="s">
        <v>5</v>
      </c>
      <c r="K4" s="34"/>
      <c r="L4" s="34"/>
      <c r="M4" s="36"/>
    </row>
    <row r="5" spans="1:13" s="21" customFormat="1" x14ac:dyDescent="0.2">
      <c r="A5" s="22"/>
      <c r="B5" s="23"/>
      <c r="C5" s="23"/>
      <c r="D5" s="23"/>
      <c r="E5" s="23"/>
      <c r="F5" s="23"/>
      <c r="K5" s="23"/>
      <c r="M5" s="23"/>
    </row>
    <row r="6" spans="1:13" ht="15" x14ac:dyDescent="0.2">
      <c r="A6" s="37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3" x14ac:dyDescent="0.2">
      <c r="A7" s="9" t="s">
        <v>58</v>
      </c>
      <c r="B7" s="9" t="s">
        <v>59</v>
      </c>
      <c r="C7" s="9" t="s">
        <v>60</v>
      </c>
      <c r="D7" s="9" t="str">
        <f>"0,5914"</f>
        <v>0,5914</v>
      </c>
      <c r="E7" s="9" t="s">
        <v>14</v>
      </c>
      <c r="F7" s="9" t="s">
        <v>61</v>
      </c>
      <c r="G7" s="10" t="s">
        <v>62</v>
      </c>
      <c r="H7" s="11" t="s">
        <v>63</v>
      </c>
      <c r="I7" s="11" t="s">
        <v>63</v>
      </c>
      <c r="J7" s="11"/>
      <c r="K7" s="9" t="s">
        <v>62</v>
      </c>
      <c r="L7" s="10" t="str">
        <f>"155,2425"</f>
        <v>155,2425</v>
      </c>
      <c r="M7" s="9"/>
    </row>
    <row r="8" spans="1:13" x14ac:dyDescent="0.2">
      <c r="A8" s="12"/>
      <c r="B8" s="12"/>
      <c r="C8" s="12"/>
      <c r="D8" s="12"/>
      <c r="E8" s="12"/>
      <c r="F8" s="12"/>
      <c r="G8" s="13"/>
      <c r="H8" s="13"/>
      <c r="I8" s="13"/>
      <c r="J8" s="13"/>
      <c r="K8" s="12"/>
      <c r="L8" s="15"/>
      <c r="M8" s="12"/>
    </row>
    <row r="11" spans="1:13" ht="15" x14ac:dyDescent="0.2">
      <c r="E11" s="16" t="s">
        <v>23</v>
      </c>
    </row>
    <row r="12" spans="1:13" ht="15" x14ac:dyDescent="0.2">
      <c r="E12" s="16" t="s">
        <v>24</v>
      </c>
    </row>
    <row r="13" spans="1:13" ht="15" x14ac:dyDescent="0.2">
      <c r="E13" s="16" t="s">
        <v>25</v>
      </c>
    </row>
    <row r="14" spans="1:13" ht="15" x14ac:dyDescent="0.2">
      <c r="E14" s="16" t="s">
        <v>26</v>
      </c>
    </row>
    <row r="15" spans="1:13" ht="15" x14ac:dyDescent="0.2">
      <c r="E15" s="16" t="s">
        <v>26</v>
      </c>
    </row>
    <row r="16" spans="1:13" ht="15" x14ac:dyDescent="0.2">
      <c r="E16" s="16" t="s">
        <v>27</v>
      </c>
    </row>
    <row r="17" spans="5:5" ht="15" x14ac:dyDescent="0.2">
      <c r="E17" s="16"/>
    </row>
  </sheetData>
  <mergeCells count="12">
    <mergeCell ref="A6:L6"/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19" sqref="B19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5.5703125" style="4" customWidth="1"/>
    <col min="4" max="4" width="8.42578125" style="4" bestFit="1" customWidth="1"/>
    <col min="5" max="5" width="22.7109375" style="4" bestFit="1" customWidth="1"/>
    <col min="6" max="6" width="33.28515625" style="4" bestFit="1" customWidth="1"/>
    <col min="7" max="9" width="5.5703125" style="3" bestFit="1" customWidth="1"/>
    <col min="10" max="10" width="4.85546875" style="3" bestFit="1" customWidth="1"/>
    <col min="11" max="11" width="11.28515625" style="4" bestFit="1" customWidth="1"/>
    <col min="12" max="12" width="8.5703125" style="3" bestFit="1" customWidth="1"/>
    <col min="13" max="13" width="28" style="4" bestFit="1" customWidth="1"/>
    <col min="14" max="16384" width="9.140625" style="3"/>
  </cols>
  <sheetData>
    <row r="1" spans="1:13" s="2" customFormat="1" ht="29.1" customHeight="1" x14ac:dyDescent="0.2">
      <c r="A1" s="24" t="s">
        <v>64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s="2" customFormat="1" ht="62.1" customHeight="1" thickBo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" customFormat="1" ht="12.75" customHeight="1" x14ac:dyDescent="0.2">
      <c r="A3" s="31" t="s">
        <v>0</v>
      </c>
      <c r="B3" s="33" t="s">
        <v>6</v>
      </c>
      <c r="C3" s="33" t="s">
        <v>7</v>
      </c>
      <c r="D3" s="30" t="s">
        <v>9</v>
      </c>
      <c r="E3" s="30" t="s">
        <v>4</v>
      </c>
      <c r="F3" s="30" t="s">
        <v>8</v>
      </c>
      <c r="G3" s="30" t="s">
        <v>11</v>
      </c>
      <c r="H3" s="30"/>
      <c r="I3" s="30"/>
      <c r="J3" s="30"/>
      <c r="K3" s="30" t="s">
        <v>42</v>
      </c>
      <c r="L3" s="30" t="s">
        <v>3</v>
      </c>
      <c r="M3" s="35" t="s">
        <v>2</v>
      </c>
    </row>
    <row r="4" spans="1:13" s="1" customFormat="1" ht="21" customHeight="1" thickBot="1" x14ac:dyDescent="0.25">
      <c r="A4" s="32"/>
      <c r="B4" s="34"/>
      <c r="C4" s="34"/>
      <c r="D4" s="34"/>
      <c r="E4" s="34"/>
      <c r="F4" s="34"/>
      <c r="G4" s="5">
        <v>1</v>
      </c>
      <c r="H4" s="5">
        <v>2</v>
      </c>
      <c r="I4" s="5">
        <v>3</v>
      </c>
      <c r="J4" s="5" t="s">
        <v>5</v>
      </c>
      <c r="K4" s="34"/>
      <c r="L4" s="34"/>
      <c r="M4" s="36"/>
    </row>
    <row r="5" spans="1:13" ht="15" x14ac:dyDescent="0.2">
      <c r="A5" s="38" t="s">
        <v>67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3" x14ac:dyDescent="0.2">
      <c r="A6" s="6" t="s">
        <v>65</v>
      </c>
      <c r="B6" s="6" t="s">
        <v>66</v>
      </c>
      <c r="C6" s="6" t="s">
        <v>68</v>
      </c>
      <c r="D6" s="6" t="s">
        <v>69</v>
      </c>
      <c r="E6" s="6" t="s">
        <v>70</v>
      </c>
      <c r="F6" s="6" t="s">
        <v>61</v>
      </c>
      <c r="G6" s="6" t="s">
        <v>71</v>
      </c>
      <c r="H6" s="6" t="s">
        <v>72</v>
      </c>
      <c r="I6" s="6" t="s">
        <v>73</v>
      </c>
      <c r="J6" s="6"/>
      <c r="K6" s="6" t="s">
        <v>73</v>
      </c>
      <c r="L6" s="7" t="str">
        <f>"111,9960"</f>
        <v>111,9960</v>
      </c>
      <c r="M6" s="6" t="s">
        <v>74</v>
      </c>
    </row>
    <row r="7" spans="1:13" x14ac:dyDescent="0.2">
      <c r="A7" s="6" t="s">
        <v>75</v>
      </c>
      <c r="B7" s="6" t="s">
        <v>76</v>
      </c>
      <c r="C7" s="6" t="s">
        <v>77</v>
      </c>
      <c r="D7" s="6" t="str">
        <f>"0,9333"</f>
        <v>0,9333</v>
      </c>
      <c r="E7" s="6" t="s">
        <v>70</v>
      </c>
      <c r="F7" s="6" t="s">
        <v>61</v>
      </c>
      <c r="G7" s="7" t="s">
        <v>71</v>
      </c>
      <c r="H7" s="7" t="s">
        <v>37</v>
      </c>
      <c r="I7" s="8" t="s">
        <v>78</v>
      </c>
      <c r="J7" s="8"/>
      <c r="K7" s="6" t="s">
        <v>37</v>
      </c>
      <c r="L7" s="7" t="str">
        <f>"111,9960"</f>
        <v>111,9960</v>
      </c>
      <c r="M7" s="6" t="s">
        <v>74</v>
      </c>
    </row>
    <row r="9" spans="1:13" ht="15" x14ac:dyDescent="0.2">
      <c r="A9" s="37" t="s">
        <v>13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3" x14ac:dyDescent="0.2">
      <c r="A10" s="9" t="s">
        <v>79</v>
      </c>
      <c r="B10" s="9" t="s">
        <v>85</v>
      </c>
      <c r="C10" s="9" t="s">
        <v>81</v>
      </c>
      <c r="D10" s="9" t="str">
        <f>"0,7552"</f>
        <v>0,7552</v>
      </c>
      <c r="E10" s="9" t="s">
        <v>70</v>
      </c>
      <c r="F10" s="9" t="s">
        <v>61</v>
      </c>
      <c r="G10" s="10" t="s">
        <v>82</v>
      </c>
      <c r="H10" s="10" t="s">
        <v>83</v>
      </c>
      <c r="I10" s="14" t="s">
        <v>28</v>
      </c>
      <c r="J10" s="11"/>
      <c r="K10" s="9" t="s">
        <v>83</v>
      </c>
      <c r="L10" s="10" t="str">
        <f>"77,4080"</f>
        <v>77,4080</v>
      </c>
      <c r="M10" s="9" t="s">
        <v>74</v>
      </c>
    </row>
    <row r="11" spans="1:13" x14ac:dyDescent="0.2">
      <c r="A11" s="6" t="s">
        <v>84</v>
      </c>
      <c r="B11" s="6" t="s">
        <v>80</v>
      </c>
      <c r="C11" s="6" t="s">
        <v>86</v>
      </c>
      <c r="D11" s="6" t="str">
        <f>"0,7235"</f>
        <v>0,7235</v>
      </c>
      <c r="E11" s="6" t="s">
        <v>70</v>
      </c>
      <c r="F11" s="6" t="s">
        <v>61</v>
      </c>
      <c r="G11" s="7" t="s">
        <v>87</v>
      </c>
      <c r="H11" s="7" t="s">
        <v>15</v>
      </c>
      <c r="I11" s="8" t="s">
        <v>16</v>
      </c>
      <c r="J11" s="8"/>
      <c r="K11" s="6" t="s">
        <v>15</v>
      </c>
      <c r="L11" s="7" t="str">
        <f>"79,5850"</f>
        <v>79,5850</v>
      </c>
      <c r="M11" s="6" t="s">
        <v>74</v>
      </c>
    </row>
    <row r="12" spans="1:13" ht="15" x14ac:dyDescent="0.2">
      <c r="A12" s="37" t="s">
        <v>19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3" x14ac:dyDescent="0.2">
      <c r="A13" s="6" t="s">
        <v>88</v>
      </c>
      <c r="B13" s="6" t="s">
        <v>89</v>
      </c>
      <c r="C13" s="6" t="s">
        <v>93</v>
      </c>
      <c r="D13" s="6" t="str">
        <f>"0,6661"</f>
        <v>0,6661</v>
      </c>
      <c r="E13" s="6" t="s">
        <v>70</v>
      </c>
      <c r="F13" s="6" t="s">
        <v>61</v>
      </c>
      <c r="G13" s="7" t="s">
        <v>35</v>
      </c>
      <c r="H13" s="7" t="s">
        <v>83</v>
      </c>
      <c r="I13" s="8" t="s">
        <v>28</v>
      </c>
      <c r="J13" s="8"/>
      <c r="K13" s="6" t="str">
        <f>"95,0"</f>
        <v>95,0</v>
      </c>
      <c r="L13" s="7" t="str">
        <f>"63,2795"</f>
        <v>63,2795</v>
      </c>
      <c r="M13" s="6" t="s">
        <v>74</v>
      </c>
    </row>
    <row r="14" spans="1:13" x14ac:dyDescent="0.2">
      <c r="A14" s="6" t="s">
        <v>91</v>
      </c>
      <c r="B14" s="6" t="s">
        <v>90</v>
      </c>
      <c r="C14" s="6" t="s">
        <v>92</v>
      </c>
      <c r="D14" s="6" t="str">
        <f>"0,6540"</f>
        <v>0,6540</v>
      </c>
      <c r="E14" s="6" t="s">
        <v>70</v>
      </c>
      <c r="F14" s="6" t="s">
        <v>61</v>
      </c>
      <c r="G14" s="7" t="s">
        <v>29</v>
      </c>
      <c r="H14" s="7" t="s">
        <v>94</v>
      </c>
      <c r="I14" s="7" t="s">
        <v>95</v>
      </c>
      <c r="J14" s="8"/>
      <c r="K14" s="6" t="s">
        <v>95</v>
      </c>
      <c r="L14" s="7" t="str">
        <f>"117,7200"</f>
        <v>117,7200</v>
      </c>
      <c r="M14" s="6" t="s">
        <v>74</v>
      </c>
    </row>
    <row r="15" spans="1:13" ht="15" x14ac:dyDescent="0.2">
      <c r="E15" s="16" t="s">
        <v>23</v>
      </c>
    </row>
    <row r="16" spans="1:13" ht="15" x14ac:dyDescent="0.2">
      <c r="E16" s="16" t="s">
        <v>24</v>
      </c>
    </row>
    <row r="17" spans="5:5" ht="15" x14ac:dyDescent="0.2">
      <c r="E17" s="16" t="s">
        <v>25</v>
      </c>
    </row>
    <row r="18" spans="5:5" ht="15" x14ac:dyDescent="0.2">
      <c r="E18" s="16" t="s">
        <v>26</v>
      </c>
    </row>
    <row r="19" spans="5:5" ht="15.75" customHeight="1" x14ac:dyDescent="0.2">
      <c r="E19" s="16" t="s">
        <v>26</v>
      </c>
    </row>
    <row r="20" spans="5:5" ht="15" x14ac:dyDescent="0.2">
      <c r="E20" s="16" t="s">
        <v>27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12:L12"/>
    <mergeCell ref="K3:K4"/>
    <mergeCell ref="L3:L4"/>
    <mergeCell ref="M3:M4"/>
    <mergeCell ref="A5:L5"/>
    <mergeCell ref="A9:L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E45" sqref="E45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6" style="4" customWidth="1"/>
    <col min="4" max="4" width="8.42578125" style="4" bestFit="1" customWidth="1"/>
    <col min="5" max="5" width="22.7109375" style="4" bestFit="1" customWidth="1"/>
    <col min="6" max="6" width="37.28515625" style="4" bestFit="1" customWidth="1"/>
    <col min="7" max="7" width="8.140625" style="3" customWidth="1"/>
    <col min="8" max="8" width="10.5703125" style="20" customWidth="1"/>
    <col min="9" max="9" width="9.85546875" style="4" customWidth="1"/>
    <col min="10" max="10" width="9.5703125" style="3" bestFit="1" customWidth="1"/>
    <col min="11" max="11" width="15.140625" style="4" bestFit="1" customWidth="1"/>
    <col min="12" max="16384" width="9.140625" style="3"/>
  </cols>
  <sheetData>
    <row r="1" spans="1:11" s="2" customFormat="1" ht="29.1" customHeight="1" x14ac:dyDescent="0.2">
      <c r="A1" s="24" t="s">
        <v>99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s="2" customFormat="1" ht="62.1" customHeight="1" thickBo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s="1" customFormat="1" ht="12.75" customHeight="1" x14ac:dyDescent="0.2">
      <c r="A3" s="31" t="s">
        <v>0</v>
      </c>
      <c r="B3" s="33" t="s">
        <v>6</v>
      </c>
      <c r="C3" s="33" t="s">
        <v>7</v>
      </c>
      <c r="D3" s="30" t="s">
        <v>45</v>
      </c>
      <c r="E3" s="30" t="s">
        <v>4</v>
      </c>
      <c r="F3" s="30" t="s">
        <v>8</v>
      </c>
      <c r="G3" s="30" t="s">
        <v>46</v>
      </c>
      <c r="H3" s="30"/>
      <c r="I3" s="30" t="s">
        <v>47</v>
      </c>
      <c r="J3" s="30" t="s">
        <v>3</v>
      </c>
      <c r="K3" s="35" t="s">
        <v>2</v>
      </c>
    </row>
    <row r="4" spans="1:11" s="1" customFormat="1" ht="21" customHeight="1" thickBot="1" x14ac:dyDescent="0.25">
      <c r="A4" s="32"/>
      <c r="B4" s="34"/>
      <c r="C4" s="34"/>
      <c r="D4" s="34"/>
      <c r="E4" s="34"/>
      <c r="F4" s="34"/>
      <c r="G4" s="17" t="s">
        <v>48</v>
      </c>
      <c r="H4" s="18" t="s">
        <v>49</v>
      </c>
      <c r="I4" s="34"/>
      <c r="J4" s="34"/>
      <c r="K4" s="36"/>
    </row>
    <row r="5" spans="1:11" ht="15" x14ac:dyDescent="0.2">
      <c r="A5" s="38" t="s">
        <v>13</v>
      </c>
      <c r="B5" s="38"/>
      <c r="C5" s="38"/>
      <c r="D5" s="38"/>
      <c r="E5" s="38"/>
      <c r="F5" s="38"/>
      <c r="G5" s="38"/>
      <c r="H5" s="38"/>
      <c r="I5" s="38"/>
      <c r="J5" s="38"/>
    </row>
    <row r="6" spans="1:11" x14ac:dyDescent="0.2">
      <c r="A6" s="6" t="s">
        <v>100</v>
      </c>
      <c r="B6" s="6" t="s">
        <v>101</v>
      </c>
      <c r="C6" s="6" t="s">
        <v>102</v>
      </c>
      <c r="D6" s="6" t="str">
        <f>"0,6503"</f>
        <v>0,6503</v>
      </c>
      <c r="E6" s="6" t="s">
        <v>103</v>
      </c>
      <c r="F6" s="6" t="s">
        <v>53</v>
      </c>
      <c r="G6" s="7" t="s">
        <v>36</v>
      </c>
      <c r="H6" s="19">
        <v>28</v>
      </c>
      <c r="I6" s="6" t="s">
        <v>104</v>
      </c>
      <c r="J6" s="7" t="str">
        <f>"1770,3057"</f>
        <v>1770,3057</v>
      </c>
      <c r="K6" s="6"/>
    </row>
    <row r="8" spans="1:11" ht="15" x14ac:dyDescent="0.2">
      <c r="A8" s="37" t="s">
        <v>33</v>
      </c>
      <c r="B8" s="37"/>
      <c r="C8" s="37"/>
      <c r="D8" s="37"/>
      <c r="E8" s="37"/>
      <c r="F8" s="37"/>
      <c r="G8" s="37"/>
      <c r="H8" s="37"/>
      <c r="I8" s="37"/>
      <c r="J8" s="37"/>
    </row>
    <row r="9" spans="1:11" x14ac:dyDescent="0.2">
      <c r="A9" s="6" t="s">
        <v>51</v>
      </c>
      <c r="B9" s="6" t="s">
        <v>50</v>
      </c>
      <c r="C9" s="6" t="s">
        <v>52</v>
      </c>
      <c r="D9" s="6" t="str">
        <f>"0,6165"</f>
        <v>0,6165</v>
      </c>
      <c r="E9" s="6" t="s">
        <v>53</v>
      </c>
      <c r="F9" s="6" t="s">
        <v>53</v>
      </c>
      <c r="G9" s="7" t="s">
        <v>52</v>
      </c>
      <c r="H9" s="19">
        <v>27</v>
      </c>
      <c r="I9" s="6" t="s">
        <v>105</v>
      </c>
      <c r="J9" s="7" t="str">
        <f>"2552,1030"</f>
        <v>2552,1030</v>
      </c>
      <c r="K9" s="6"/>
    </row>
  </sheetData>
  <mergeCells count="13">
    <mergeCell ref="A5:J5"/>
    <mergeCell ref="A8:J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A6" sqref="A6:XFD6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6.140625" style="4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1.42578125" style="4" bestFit="1" customWidth="1"/>
    <col min="22" max="16384" width="9.140625" style="3"/>
  </cols>
  <sheetData>
    <row r="1" spans="1:21" s="2" customFormat="1" ht="29.1" customHeight="1" x14ac:dyDescent="0.2">
      <c r="A1" s="24" t="s">
        <v>106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1" s="2" customFormat="1" ht="62.1" customHeight="1" thickBo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9"/>
    </row>
    <row r="3" spans="1:21" s="1" customFormat="1" ht="12.75" customHeight="1" x14ac:dyDescent="0.2">
      <c r="A3" s="31" t="s">
        <v>0</v>
      </c>
      <c r="B3" s="33" t="s">
        <v>6</v>
      </c>
      <c r="C3" s="33" t="s">
        <v>7</v>
      </c>
      <c r="D3" s="30" t="s">
        <v>9</v>
      </c>
      <c r="E3" s="30" t="s">
        <v>4</v>
      </c>
      <c r="F3" s="30" t="s">
        <v>8</v>
      </c>
      <c r="G3" s="30" t="s">
        <v>10</v>
      </c>
      <c r="H3" s="30"/>
      <c r="I3" s="30"/>
      <c r="J3" s="30"/>
      <c r="K3" s="30" t="s">
        <v>11</v>
      </c>
      <c r="L3" s="30"/>
      <c r="M3" s="30"/>
      <c r="N3" s="30"/>
      <c r="O3" s="30" t="s">
        <v>12</v>
      </c>
      <c r="P3" s="30"/>
      <c r="Q3" s="30"/>
      <c r="R3" s="30"/>
      <c r="S3" s="30" t="s">
        <v>1</v>
      </c>
      <c r="T3" s="30" t="s">
        <v>3</v>
      </c>
      <c r="U3" s="35" t="s">
        <v>2</v>
      </c>
    </row>
    <row r="4" spans="1:21" s="1" customFormat="1" ht="21" customHeight="1" thickBot="1" x14ac:dyDescent="0.25">
      <c r="A4" s="32"/>
      <c r="B4" s="34"/>
      <c r="C4" s="34"/>
      <c r="D4" s="34"/>
      <c r="E4" s="34"/>
      <c r="F4" s="3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4"/>
      <c r="T4" s="34"/>
      <c r="U4" s="36"/>
    </row>
    <row r="5" spans="1:21" ht="15" x14ac:dyDescent="0.2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1" x14ac:dyDescent="0.2">
      <c r="A6" s="6" t="s">
        <v>107</v>
      </c>
      <c r="B6" s="6" t="s">
        <v>41</v>
      </c>
      <c r="C6" s="6" t="s">
        <v>96</v>
      </c>
      <c r="D6" s="6" t="str">
        <f>"0,6637"</f>
        <v>0,6637</v>
      </c>
      <c r="E6" s="6" t="s">
        <v>70</v>
      </c>
      <c r="F6" s="6" t="s">
        <v>61</v>
      </c>
      <c r="G6" s="7" t="s">
        <v>62</v>
      </c>
      <c r="H6" s="7" t="s">
        <v>113</v>
      </c>
      <c r="I6" s="8" t="s">
        <v>63</v>
      </c>
      <c r="J6" s="8"/>
      <c r="K6" s="7" t="s">
        <v>108</v>
      </c>
      <c r="L6" s="8" t="s">
        <v>110</v>
      </c>
      <c r="M6" s="8" t="s">
        <v>110</v>
      </c>
      <c r="N6" s="8"/>
      <c r="O6" s="7" t="s">
        <v>97</v>
      </c>
      <c r="P6" s="8" t="s">
        <v>98</v>
      </c>
      <c r="Q6" s="8" t="s">
        <v>98</v>
      </c>
      <c r="R6" s="8" t="s">
        <v>98</v>
      </c>
      <c r="S6" s="6" t="s">
        <v>114</v>
      </c>
      <c r="T6" s="7" t="str">
        <f>"398,2200"</f>
        <v>398,2200</v>
      </c>
      <c r="U6" s="6" t="s">
        <v>74</v>
      </c>
    </row>
    <row r="8" spans="1:21" ht="15" x14ac:dyDescent="0.2">
      <c r="E8" s="16" t="s">
        <v>23</v>
      </c>
    </row>
    <row r="9" spans="1:21" ht="15" x14ac:dyDescent="0.2">
      <c r="E9" s="16" t="s">
        <v>24</v>
      </c>
      <c r="J9" s="8"/>
    </row>
    <row r="10" spans="1:21" ht="15" x14ac:dyDescent="0.2">
      <c r="E10" s="16" t="s">
        <v>25</v>
      </c>
    </row>
    <row r="11" spans="1:21" ht="15" x14ac:dyDescent="0.2">
      <c r="E11" s="16" t="s">
        <v>26</v>
      </c>
    </row>
    <row r="12" spans="1:21" ht="15" x14ac:dyDescent="0.2">
      <c r="E12" s="16" t="s">
        <v>26</v>
      </c>
    </row>
    <row r="13" spans="1:21" ht="54" customHeight="1" x14ac:dyDescent="0.2">
      <c r="E13" s="16"/>
    </row>
    <row r="14" spans="1:21" ht="15" x14ac:dyDescent="0.2">
      <c r="E14" s="16"/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workbookViewId="0">
      <selection activeCell="B23" sqref="B23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7.28515625" style="4" customWidth="1"/>
    <col min="4" max="4" width="8.42578125" style="4" bestFit="1" customWidth="1"/>
    <col min="5" max="5" width="22.7109375" style="4" bestFit="1" customWidth="1"/>
    <col min="6" max="6" width="33.5703125" style="4" bestFit="1" customWidth="1"/>
    <col min="7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26.85546875" style="4" bestFit="1" customWidth="1"/>
    <col min="22" max="16384" width="9.140625" style="3"/>
  </cols>
  <sheetData>
    <row r="1" spans="1:21" s="2" customFormat="1" ht="29.1" customHeight="1" x14ac:dyDescent="0.2">
      <c r="A1" s="24" t="s">
        <v>115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1" s="2" customFormat="1" ht="62.1" customHeight="1" thickBo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9"/>
    </row>
    <row r="3" spans="1:21" s="1" customFormat="1" ht="12.75" customHeight="1" x14ac:dyDescent="0.2">
      <c r="A3" s="31" t="s">
        <v>0</v>
      </c>
      <c r="B3" s="33" t="s">
        <v>6</v>
      </c>
      <c r="C3" s="33" t="s">
        <v>7</v>
      </c>
      <c r="D3" s="30" t="s">
        <v>9</v>
      </c>
      <c r="E3" s="30" t="s">
        <v>4</v>
      </c>
      <c r="F3" s="30" t="s">
        <v>8</v>
      </c>
      <c r="G3" s="30" t="s">
        <v>10</v>
      </c>
      <c r="H3" s="30"/>
      <c r="I3" s="30"/>
      <c r="J3" s="30"/>
      <c r="K3" s="30" t="s">
        <v>11</v>
      </c>
      <c r="L3" s="30"/>
      <c r="M3" s="30"/>
      <c r="N3" s="30"/>
      <c r="O3" s="30" t="s">
        <v>12</v>
      </c>
      <c r="P3" s="30"/>
      <c r="Q3" s="30"/>
      <c r="R3" s="30"/>
      <c r="S3" s="30" t="s">
        <v>1</v>
      </c>
      <c r="T3" s="30" t="s">
        <v>3</v>
      </c>
      <c r="U3" s="35" t="s">
        <v>2</v>
      </c>
    </row>
    <row r="4" spans="1:21" s="1" customFormat="1" ht="21" customHeight="1" thickBot="1" x14ac:dyDescent="0.25">
      <c r="A4" s="32"/>
      <c r="B4" s="34"/>
      <c r="C4" s="34"/>
      <c r="D4" s="34"/>
      <c r="E4" s="34"/>
      <c r="F4" s="34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4"/>
      <c r="T4" s="34"/>
      <c r="U4" s="36"/>
    </row>
    <row r="5" spans="1:21" ht="15" x14ac:dyDescent="0.2">
      <c r="A5" s="40" t="s">
        <v>30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 x14ac:dyDescent="0.2">
      <c r="A6" s="6" t="s">
        <v>116</v>
      </c>
      <c r="B6" s="6" t="s">
        <v>117</v>
      </c>
      <c r="C6" s="6" t="s">
        <v>118</v>
      </c>
      <c r="D6" s="6" t="str">
        <f>"1,0551"</f>
        <v>1,0551</v>
      </c>
      <c r="E6" s="6" t="s">
        <v>70</v>
      </c>
      <c r="F6" s="6" t="s">
        <v>61</v>
      </c>
      <c r="G6" s="7" t="s">
        <v>29</v>
      </c>
      <c r="H6" s="7" t="s">
        <v>95</v>
      </c>
      <c r="I6" s="7" t="s">
        <v>95</v>
      </c>
      <c r="J6" s="8"/>
      <c r="K6" s="7" t="s">
        <v>52</v>
      </c>
      <c r="L6" s="8" t="s">
        <v>34</v>
      </c>
      <c r="M6" s="8" t="s">
        <v>34</v>
      </c>
      <c r="N6" s="8"/>
      <c r="O6" s="7" t="s">
        <v>111</v>
      </c>
      <c r="P6" s="7" t="s">
        <v>119</v>
      </c>
      <c r="Q6" s="8" t="s">
        <v>21</v>
      </c>
      <c r="R6" s="8"/>
      <c r="S6" s="6" t="s">
        <v>120</v>
      </c>
      <c r="T6" s="7" t="str">
        <f>"284,8770"</f>
        <v>284,8770</v>
      </c>
      <c r="U6" s="6" t="s">
        <v>74</v>
      </c>
    </row>
    <row r="7" spans="1:21" ht="16.5" customHeight="1" x14ac:dyDescent="0.2"/>
    <row r="9" spans="1:21" ht="15" x14ac:dyDescent="0.2">
      <c r="A9" s="39" t="s">
        <v>20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1" x14ac:dyDescent="0.2">
      <c r="A10" s="6" t="s">
        <v>121</v>
      </c>
      <c r="B10" s="6" t="s">
        <v>122</v>
      </c>
      <c r="C10" s="6" t="s">
        <v>123</v>
      </c>
      <c r="D10" s="6" t="str">
        <f>"0,6139"</f>
        <v>0,6139</v>
      </c>
      <c r="E10" s="6" t="s">
        <v>70</v>
      </c>
      <c r="F10" s="7" t="s">
        <v>61</v>
      </c>
      <c r="G10" s="7" t="s">
        <v>124</v>
      </c>
      <c r="H10" s="7" t="s">
        <v>112</v>
      </c>
      <c r="I10" s="7" t="s">
        <v>125</v>
      </c>
      <c r="J10" s="8"/>
      <c r="K10" s="7" t="s">
        <v>28</v>
      </c>
      <c r="L10" s="7" t="s">
        <v>38</v>
      </c>
      <c r="M10" s="7" t="s">
        <v>18</v>
      </c>
      <c r="N10" s="8"/>
      <c r="O10" s="7" t="s">
        <v>126</v>
      </c>
      <c r="P10" s="7" t="s">
        <v>127</v>
      </c>
      <c r="Q10" s="8" t="s">
        <v>22</v>
      </c>
      <c r="R10" s="8"/>
      <c r="S10" s="6" t="s">
        <v>40</v>
      </c>
      <c r="T10" s="7" t="str">
        <f>"360,6663"</f>
        <v>360,6663</v>
      </c>
      <c r="U10" s="6" t="s">
        <v>74</v>
      </c>
    </row>
  </sheetData>
  <mergeCells count="15">
    <mergeCell ref="A9:T9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33" sqref="A33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6.5703125" style="4" customWidth="1"/>
    <col min="4" max="4" width="8.42578125" style="4" bestFit="1" customWidth="1"/>
    <col min="5" max="5" width="22.7109375" style="4" bestFit="1" customWidth="1"/>
    <col min="6" max="6" width="37.28515625" style="4" bestFit="1" customWidth="1"/>
    <col min="7" max="10" width="5.5703125" style="3" bestFit="1" customWidth="1"/>
    <col min="11" max="11" width="11.28515625" style="4" bestFit="1" customWidth="1"/>
    <col min="12" max="12" width="8.5703125" style="3" bestFit="1" customWidth="1"/>
    <col min="13" max="13" width="31" style="4" bestFit="1" customWidth="1"/>
    <col min="14" max="16384" width="9.140625" style="3"/>
  </cols>
  <sheetData>
    <row r="1" spans="1:13" s="2" customFormat="1" ht="29.1" customHeight="1" x14ac:dyDescent="0.2">
      <c r="A1" s="24" t="s">
        <v>134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s="2" customFormat="1" ht="62.1" customHeight="1" thickBo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" customFormat="1" ht="12.75" customHeight="1" x14ac:dyDescent="0.2">
      <c r="A3" s="31" t="s">
        <v>0</v>
      </c>
      <c r="B3" s="33" t="s">
        <v>6</v>
      </c>
      <c r="C3" s="33" t="s">
        <v>7</v>
      </c>
      <c r="D3" s="30" t="s">
        <v>9</v>
      </c>
      <c r="E3" s="30" t="s">
        <v>4</v>
      </c>
      <c r="F3" s="30" t="s">
        <v>8</v>
      </c>
      <c r="G3" s="30" t="s">
        <v>11</v>
      </c>
      <c r="H3" s="30"/>
      <c r="I3" s="30"/>
      <c r="J3" s="30"/>
      <c r="K3" s="30" t="s">
        <v>42</v>
      </c>
      <c r="L3" s="30" t="s">
        <v>3</v>
      </c>
      <c r="M3" s="35" t="s">
        <v>2</v>
      </c>
    </row>
    <row r="4" spans="1:13" s="1" customFormat="1" ht="21" customHeight="1" thickBot="1" x14ac:dyDescent="0.25">
      <c r="A4" s="32"/>
      <c r="B4" s="34"/>
      <c r="C4" s="34"/>
      <c r="D4" s="34"/>
      <c r="E4" s="34"/>
      <c r="F4" s="34"/>
      <c r="G4" s="5">
        <v>1</v>
      </c>
      <c r="H4" s="5">
        <v>2</v>
      </c>
      <c r="I4" s="5">
        <v>3</v>
      </c>
      <c r="J4" s="5" t="s">
        <v>5</v>
      </c>
      <c r="K4" s="34"/>
      <c r="L4" s="34"/>
      <c r="M4" s="36"/>
    </row>
    <row r="6" spans="1:13" ht="15" x14ac:dyDescent="0.2">
      <c r="A6" s="37" t="s">
        <v>20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3" x14ac:dyDescent="0.2">
      <c r="A7" s="6" t="s">
        <v>128</v>
      </c>
      <c r="B7" s="6" t="s">
        <v>43</v>
      </c>
      <c r="C7" s="6" t="s">
        <v>129</v>
      </c>
      <c r="D7" s="6" t="str">
        <f>"0,6226"</f>
        <v>0,6226</v>
      </c>
      <c r="E7" s="6" t="s">
        <v>70</v>
      </c>
      <c r="F7" s="6" t="s">
        <v>61</v>
      </c>
      <c r="G7" s="7" t="s">
        <v>17</v>
      </c>
      <c r="H7" s="7" t="s">
        <v>126</v>
      </c>
      <c r="I7" s="8" t="s">
        <v>130</v>
      </c>
      <c r="J7" s="8"/>
      <c r="K7" s="6" t="s">
        <v>126</v>
      </c>
      <c r="L7" s="7" t="str">
        <f>"82,4945"</f>
        <v>82,4945</v>
      </c>
      <c r="M7" s="6" t="s">
        <v>131</v>
      </c>
    </row>
    <row r="9" spans="1:13" ht="15" x14ac:dyDescent="0.2">
      <c r="A9" s="37" t="s">
        <v>33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3" x14ac:dyDescent="0.2">
      <c r="A10" s="6" t="s">
        <v>51</v>
      </c>
      <c r="B10" s="6" t="s">
        <v>132</v>
      </c>
      <c r="C10" s="6" t="s">
        <v>133</v>
      </c>
      <c r="D10" s="6" t="str">
        <f>"0,6081"</f>
        <v>0,6081</v>
      </c>
      <c r="E10" s="6" t="s">
        <v>53</v>
      </c>
      <c r="F10" s="6" t="s">
        <v>53</v>
      </c>
      <c r="G10" s="7" t="s">
        <v>108</v>
      </c>
      <c r="H10" s="7" t="s">
        <v>109</v>
      </c>
      <c r="I10" s="13" t="s">
        <v>110</v>
      </c>
      <c r="J10" s="8"/>
      <c r="K10" s="6" t="s">
        <v>109</v>
      </c>
      <c r="L10" s="7" t="str">
        <f>"106,4175"</f>
        <v>106,4175</v>
      </c>
      <c r="M10" s="6" t="s">
        <v>32</v>
      </c>
    </row>
  </sheetData>
  <mergeCells count="13">
    <mergeCell ref="A6:L6"/>
    <mergeCell ref="A9:L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  <pageSetup paperSize="2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WPF-А ТЯГА безэк.</vt:lpstr>
      <vt:lpstr>WPF PRO Жим в 1-сл. эк.</vt:lpstr>
      <vt:lpstr>WPF PRO Жим безэк.</vt:lpstr>
      <vt:lpstr>АМ НЖ 1 вес</vt:lpstr>
      <vt:lpstr>WPF AM ПЛ в 1-сл. эк.</vt:lpstr>
      <vt:lpstr>WPF AM ПЛ классик.</vt:lpstr>
      <vt:lpstr>WPF AM Жим безэк.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Соловьев И В</cp:lastModifiedBy>
  <cp:lastPrinted>2015-07-16T19:10:53Z</cp:lastPrinted>
  <dcterms:created xsi:type="dcterms:W3CDTF">2002-06-16T13:36:44Z</dcterms:created>
  <dcterms:modified xsi:type="dcterms:W3CDTF">2019-11-19T13:41:43Z</dcterms:modified>
</cp:coreProperties>
</file>